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425" activeTab="0"/>
  </bookViews>
  <sheets>
    <sheet name="4X4" sheetId="1" r:id="rId1"/>
    <sheet name="Wheel Fric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Mark Kramarczyk</author>
  </authors>
  <commentList>
    <comment ref="C6" authorId="0">
      <text>
        <r>
          <rPr>
            <b/>
            <sz val="8"/>
            <rFont val="Tahoma"/>
            <family val="0"/>
          </rPr>
          <t>Mark Kramarczyk:</t>
        </r>
        <r>
          <rPr>
            <sz val="8"/>
            <rFont val="Tahoma"/>
            <family val="0"/>
          </rPr>
          <t xml:space="preserve">
For Treaded drivetrains use 2/3 of tread contact length</t>
        </r>
      </text>
    </comment>
  </commentList>
</comments>
</file>

<file path=xl/sharedStrings.xml><?xml version="1.0" encoding="utf-8"?>
<sst xmlns="http://schemas.openxmlformats.org/spreadsheetml/2006/main" count="83" uniqueCount="62">
  <si>
    <t>This spreadsheet is based upon a whitepaper written by Chris Hibner, Team 308 entitled "Drivetrain Basics (How to Be Sure Your Robot Will Turn)" - 10/2/2003</t>
  </si>
  <si>
    <r>
      <t>Length of Wheel Base, L</t>
    </r>
    <r>
      <rPr>
        <vertAlign val="subscript"/>
        <sz val="10"/>
        <rFont val="Arial"/>
        <family val="2"/>
      </rPr>
      <t>WB</t>
    </r>
    <r>
      <rPr>
        <sz val="10"/>
        <rFont val="Arial"/>
        <family val="0"/>
      </rPr>
      <t xml:space="preserve"> = </t>
    </r>
  </si>
  <si>
    <r>
      <t>Length of Track Width, L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0"/>
      </rPr>
      <t xml:space="preserve"> = </t>
    </r>
  </si>
  <si>
    <t>in</t>
  </si>
  <si>
    <t xml:space="preserve">X = </t>
  </si>
  <si>
    <t xml:space="preserve">Y = </t>
  </si>
  <si>
    <r>
      <t>Center of Area, C</t>
    </r>
    <r>
      <rPr>
        <vertAlign val="subscript"/>
        <sz val="10"/>
        <rFont val="Arial"/>
        <family val="2"/>
      </rPr>
      <t>OA</t>
    </r>
  </si>
  <si>
    <r>
      <t>Distance from Center of Area
 to Center of Mass, L</t>
    </r>
    <r>
      <rPr>
        <vertAlign val="subscript"/>
        <sz val="10"/>
        <rFont val="Arial"/>
        <family val="2"/>
      </rPr>
      <t>CY</t>
    </r>
    <r>
      <rPr>
        <sz val="10"/>
        <rFont val="Arial"/>
        <family val="0"/>
      </rPr>
      <t xml:space="preserve"> = </t>
    </r>
  </si>
  <si>
    <t>Inputs</t>
  </si>
  <si>
    <t>Calculations</t>
  </si>
  <si>
    <t xml:space="preserve">Assumptions: </t>
  </si>
  <si>
    <t>1.  Robot is symmetric LH/RH</t>
  </si>
  <si>
    <t>Forces on Wheels Provided By Motors</t>
  </si>
  <si>
    <r>
      <t>Left Front, F</t>
    </r>
    <r>
      <rPr>
        <vertAlign val="subscript"/>
        <sz val="10"/>
        <rFont val="Arial"/>
        <family val="2"/>
      </rPr>
      <t>LF</t>
    </r>
    <r>
      <rPr>
        <sz val="10"/>
        <rFont val="Arial"/>
        <family val="0"/>
      </rPr>
      <t xml:space="preserve"> = </t>
    </r>
  </si>
  <si>
    <r>
      <t>Left Rear, F</t>
    </r>
    <r>
      <rPr>
        <vertAlign val="subscript"/>
        <sz val="10"/>
        <rFont val="Arial"/>
        <family val="2"/>
      </rPr>
      <t>LR</t>
    </r>
    <r>
      <rPr>
        <sz val="10"/>
        <rFont val="Arial"/>
        <family val="0"/>
      </rPr>
      <t xml:space="preserve"> = </t>
    </r>
  </si>
  <si>
    <r>
      <t>Right Front, F</t>
    </r>
    <r>
      <rPr>
        <vertAlign val="subscript"/>
        <sz val="10"/>
        <rFont val="Arial"/>
        <family val="2"/>
      </rPr>
      <t>RF</t>
    </r>
    <r>
      <rPr>
        <sz val="10"/>
        <rFont val="Arial"/>
        <family val="0"/>
      </rPr>
      <t xml:space="preserve"> = </t>
    </r>
  </si>
  <si>
    <r>
      <t>Right Rear, F</t>
    </r>
    <r>
      <rPr>
        <vertAlign val="subscript"/>
        <sz val="10"/>
        <rFont val="Arial"/>
        <family val="2"/>
      </rPr>
      <t>RR</t>
    </r>
    <r>
      <rPr>
        <sz val="10"/>
        <rFont val="Arial"/>
        <family val="0"/>
      </rPr>
      <t xml:space="preserve"> = </t>
    </r>
  </si>
  <si>
    <t>Wheel Coefficients of Friction</t>
  </si>
  <si>
    <t>lbs</t>
  </si>
  <si>
    <r>
      <t>Moments about C</t>
    </r>
    <r>
      <rPr>
        <vertAlign val="subscript"/>
        <sz val="10"/>
        <rFont val="Arial"/>
        <family val="2"/>
      </rPr>
      <t>OM</t>
    </r>
    <r>
      <rPr>
        <sz val="10"/>
        <rFont val="Arial"/>
        <family val="0"/>
      </rPr>
      <t xml:space="preserve"> contributed per wheel</t>
    </r>
  </si>
  <si>
    <r>
      <t>Left Front, M</t>
    </r>
    <r>
      <rPr>
        <vertAlign val="subscript"/>
        <sz val="10"/>
        <rFont val="Arial"/>
        <family val="2"/>
      </rPr>
      <t>LF</t>
    </r>
    <r>
      <rPr>
        <sz val="10"/>
        <rFont val="Arial"/>
        <family val="0"/>
      </rPr>
      <t xml:space="preserve"> = </t>
    </r>
  </si>
  <si>
    <r>
      <t>Left Rear, M</t>
    </r>
    <r>
      <rPr>
        <vertAlign val="subscript"/>
        <sz val="10"/>
        <rFont val="Arial"/>
        <family val="2"/>
      </rPr>
      <t>LR</t>
    </r>
    <r>
      <rPr>
        <sz val="10"/>
        <rFont val="Arial"/>
        <family val="0"/>
      </rPr>
      <t xml:space="preserve"> = </t>
    </r>
  </si>
  <si>
    <r>
      <t>Right Front, M</t>
    </r>
    <r>
      <rPr>
        <vertAlign val="subscript"/>
        <sz val="10"/>
        <rFont val="Arial"/>
        <family val="2"/>
      </rPr>
      <t>RF</t>
    </r>
    <r>
      <rPr>
        <sz val="10"/>
        <rFont val="Arial"/>
        <family val="0"/>
      </rPr>
      <t xml:space="preserve"> = </t>
    </r>
  </si>
  <si>
    <r>
      <t>Right Rear, M</t>
    </r>
    <r>
      <rPr>
        <vertAlign val="subscript"/>
        <sz val="10"/>
        <rFont val="Arial"/>
        <family val="2"/>
      </rPr>
      <t>RR</t>
    </r>
    <r>
      <rPr>
        <sz val="10"/>
        <rFont val="Arial"/>
        <family val="0"/>
      </rPr>
      <t xml:space="preserve"> = </t>
    </r>
  </si>
  <si>
    <t xml:space="preserve">Front Axle - Longitudinal = </t>
  </si>
  <si>
    <t xml:space="preserve">Front Axle - Lateral = </t>
  </si>
  <si>
    <t xml:space="preserve">Rear Axle - Longitudinal = </t>
  </si>
  <si>
    <t xml:space="preserve">Rear Axle - Lateral = </t>
  </si>
  <si>
    <t>2.  Motors provide enough torque to wheels to cause slippage</t>
  </si>
  <si>
    <r>
      <t>Left Front, R</t>
    </r>
    <r>
      <rPr>
        <vertAlign val="subscript"/>
        <sz val="10"/>
        <rFont val="Arial"/>
        <family val="2"/>
      </rPr>
      <t>LF</t>
    </r>
    <r>
      <rPr>
        <sz val="10"/>
        <rFont val="Arial"/>
        <family val="0"/>
      </rPr>
      <t xml:space="preserve"> = </t>
    </r>
  </si>
  <si>
    <r>
      <t>Left Rear, R</t>
    </r>
    <r>
      <rPr>
        <vertAlign val="subscript"/>
        <sz val="10"/>
        <rFont val="Arial"/>
        <family val="2"/>
      </rPr>
      <t>LR</t>
    </r>
    <r>
      <rPr>
        <sz val="10"/>
        <rFont val="Arial"/>
        <family val="0"/>
      </rPr>
      <t xml:space="preserve"> = </t>
    </r>
  </si>
  <si>
    <r>
      <t>Right Front, R</t>
    </r>
    <r>
      <rPr>
        <vertAlign val="subscript"/>
        <sz val="10"/>
        <rFont val="Arial"/>
        <family val="2"/>
      </rPr>
      <t>RF</t>
    </r>
    <r>
      <rPr>
        <sz val="10"/>
        <rFont val="Arial"/>
        <family val="0"/>
      </rPr>
      <t xml:space="preserve"> = </t>
    </r>
  </si>
  <si>
    <r>
      <t>Right Rear, R</t>
    </r>
    <r>
      <rPr>
        <vertAlign val="subscript"/>
        <sz val="10"/>
        <rFont val="Arial"/>
        <family val="2"/>
      </rPr>
      <t>RR</t>
    </r>
    <r>
      <rPr>
        <sz val="10"/>
        <rFont val="Arial"/>
        <family val="0"/>
      </rPr>
      <t xml:space="preserve"> = </t>
    </r>
  </si>
  <si>
    <t xml:space="preserve">Weight of Bot, W = </t>
  </si>
  <si>
    <t>Weight Distribution</t>
  </si>
  <si>
    <r>
      <t>Front Axle, W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 </t>
    </r>
  </si>
  <si>
    <r>
      <t>Rear Axle, W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 </t>
    </r>
  </si>
  <si>
    <t>Laterial Wheel Forces</t>
  </si>
  <si>
    <t xml:space="preserve">Sum of Moments = </t>
  </si>
  <si>
    <t xml:space="preserve">Minimum Forward Wheel Force = </t>
  </si>
  <si>
    <t xml:space="preserve">Reliable Forward Wheel Force = </t>
  </si>
  <si>
    <t>Check Forces</t>
  </si>
  <si>
    <t>Errors</t>
  </si>
  <si>
    <t>Robot Turning Forces by Mark Kramarczyk, Team 1189 "The Gearheads"</t>
  </si>
  <si>
    <t>2. Other Coefficients of Friction</t>
  </si>
  <si>
    <t>1. http://www.roymech.co.uk/Useful_Tables/Tribology/co_of_frict.htm</t>
  </si>
  <si>
    <t xml:space="preserve">Pushing Force = </t>
  </si>
  <si>
    <t>http://www.chiefdelphi.com/media/papers/1443</t>
  </si>
  <si>
    <t>lb*in</t>
  </si>
  <si>
    <t>AM - 8" Plastic Omni Wheel</t>
  </si>
  <si>
    <t>Static</t>
  </si>
  <si>
    <t>Dynamic</t>
  </si>
  <si>
    <t>Longitudinal</t>
  </si>
  <si>
    <t>Lateral</t>
  </si>
  <si>
    <t>AM - 6" Plastic Omni Wheel</t>
  </si>
  <si>
    <t>AM - 8" Aluminum Omni Wheel</t>
  </si>
  <si>
    <t>AM - 6" Aluminum Omni Wheel</t>
  </si>
  <si>
    <t>AM - 8" Coolie Dualie Wheel</t>
  </si>
  <si>
    <t>AM - 8" Mechanum Wheel</t>
  </si>
  <si>
    <t>Roughtop (IFI)</t>
  </si>
  <si>
    <t>Wedgetop (IFI)</t>
  </si>
  <si>
    <t>AM - 6" 2007 FIRST Wheel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</si>
</sst>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vertAlign val="subscript"/>
      <sz val="10"/>
      <name val="Arial"/>
      <family val="2"/>
    </font>
    <font>
      <sz val="36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5" xfId="0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3" fillId="0" borderId="6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20" applyAlignment="1">
      <alignment horizontal="left" indent="2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gpgearheads.org/" TargetMode="External" /><Relationship Id="rId3" Type="http://schemas.openxmlformats.org/officeDocument/2006/relationships/hyperlink" Target="http://gpgearheads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66675</xdr:rowOff>
    </xdr:from>
    <xdr:to>
      <xdr:col>22</xdr:col>
      <xdr:colOff>361950</xdr:colOff>
      <xdr:row>37</xdr:row>
      <xdr:rowOff>66675</xdr:rowOff>
    </xdr:to>
    <xdr:grpSp>
      <xdr:nvGrpSpPr>
        <xdr:cNvPr id="1" name="Group 50"/>
        <xdr:cNvGrpSpPr>
          <a:grpSpLocks/>
        </xdr:cNvGrpSpPr>
      </xdr:nvGrpSpPr>
      <xdr:grpSpPr>
        <a:xfrm>
          <a:off x="7448550" y="66675"/>
          <a:ext cx="7677150" cy="6648450"/>
          <a:chOff x="602" y="34"/>
          <a:chExt cx="806" cy="603"/>
        </a:xfrm>
        <a:solidFill>
          <a:srgbClr val="FFFFFF"/>
        </a:solidFill>
      </xdr:grpSpPr>
      <xdr:grpSp>
        <xdr:nvGrpSpPr>
          <xdr:cNvPr id="2" name="Group 49"/>
          <xdr:cNvGrpSpPr>
            <a:grpSpLocks/>
          </xdr:cNvGrpSpPr>
        </xdr:nvGrpSpPr>
        <xdr:grpSpPr>
          <a:xfrm>
            <a:off x="602" y="34"/>
            <a:ext cx="806" cy="603"/>
            <a:chOff x="602" y="34"/>
            <a:chExt cx="806" cy="603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772" y="91"/>
              <a:ext cx="554" cy="46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2"/>
            <xdr:cNvSpPr>
              <a:spLocks/>
            </xdr:cNvSpPr>
          </xdr:nvSpPr>
          <xdr:spPr>
            <a:xfrm>
              <a:off x="800" y="119"/>
              <a:ext cx="51" cy="1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1251" y="119"/>
              <a:ext cx="51" cy="1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4"/>
            <xdr:cNvSpPr>
              <a:spLocks/>
            </xdr:cNvSpPr>
          </xdr:nvSpPr>
          <xdr:spPr>
            <a:xfrm>
              <a:off x="1251" y="383"/>
              <a:ext cx="51" cy="1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"/>
            <xdr:cNvSpPr>
              <a:spLocks/>
            </xdr:cNvSpPr>
          </xdr:nvSpPr>
          <xdr:spPr>
            <a:xfrm>
              <a:off x="800" y="383"/>
              <a:ext cx="51" cy="1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6"/>
            <xdr:cNvSpPr>
              <a:spLocks/>
            </xdr:cNvSpPr>
          </xdr:nvSpPr>
          <xdr:spPr>
            <a:xfrm>
              <a:off x="1024" y="294"/>
              <a:ext cx="48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9"/>
            <xdr:cNvSpPr>
              <a:spLocks/>
            </xdr:cNvSpPr>
          </xdr:nvSpPr>
          <xdr:spPr>
            <a:xfrm>
              <a:off x="1024" y="403"/>
              <a:ext cx="48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825" y="34"/>
              <a:ext cx="0" cy="1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826" y="324"/>
              <a:ext cx="0" cy="1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1276" y="457"/>
              <a:ext cx="0" cy="1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1276" y="186"/>
              <a:ext cx="0" cy="1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691" y="184"/>
              <a:ext cx="1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146" y="186"/>
              <a:ext cx="1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 rot="10800000">
              <a:off x="1277" y="457"/>
              <a:ext cx="1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 rot="10800000">
              <a:off x="828" y="458"/>
              <a:ext cx="1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079" y="318"/>
              <a:ext cx="10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079" y="427"/>
              <a:ext cx="10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1120" y="318"/>
              <a:ext cx="0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 flipH="1">
              <a:off x="991" y="374"/>
              <a:ext cx="112" cy="107"/>
            </a:xfrm>
            <a:prstGeom prst="circularArrow">
              <a:avLst>
                <a:gd name="adj1" fmla="val -49167277"/>
                <a:gd name="adj2" fmla="val 15495379"/>
                <a:gd name="adj3" fmla="val -865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825" y="470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1276" y="595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825" y="617"/>
              <a:ext cx="4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 flipH="1">
              <a:off x="604" y="459"/>
              <a:ext cx="2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 flipH="1">
              <a:off x="602" y="184"/>
              <a:ext cx="8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643" y="184"/>
              <a:ext cx="0" cy="27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TextBox 28"/>
            <xdr:cNvSpPr txBox="1">
              <a:spLocks noChangeArrowheads="1"/>
            </xdr:cNvSpPr>
          </xdr:nvSpPr>
          <xdr:spPr>
            <a:xfrm>
              <a:off x="630" y="310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L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WB</a:t>
              </a:r>
            </a:p>
          </xdr:txBody>
        </xdr:sp>
        <xdr:sp>
          <xdr:nvSpPr>
            <xdr:cNvPr id="29" name="TextBox 29"/>
            <xdr:cNvSpPr txBox="1">
              <a:spLocks noChangeArrowheads="1"/>
            </xdr:cNvSpPr>
          </xdr:nvSpPr>
          <xdr:spPr>
            <a:xfrm>
              <a:off x="729" y="158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LF</a:t>
              </a:r>
            </a:p>
          </xdr:txBody>
        </xdr:sp>
        <xdr:sp>
          <xdr:nvSpPr>
            <xdr:cNvPr id="30" name="TextBox 30"/>
            <xdr:cNvSpPr txBox="1">
              <a:spLocks noChangeArrowheads="1"/>
            </xdr:cNvSpPr>
          </xdr:nvSpPr>
          <xdr:spPr>
            <a:xfrm>
              <a:off x="826" y="34"/>
              <a:ext cx="33" cy="3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F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LF</a:t>
              </a:r>
            </a:p>
          </xdr:txBody>
        </xdr:sp>
        <xdr:sp>
          <xdr:nvSpPr>
            <xdr:cNvPr id="31" name="TextBox 31"/>
            <xdr:cNvSpPr txBox="1">
              <a:spLocks noChangeArrowheads="1"/>
            </xdr:cNvSpPr>
          </xdr:nvSpPr>
          <xdr:spPr>
            <a:xfrm>
              <a:off x="1277" y="291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F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RF</a:t>
              </a:r>
            </a:p>
          </xdr:txBody>
        </xdr:sp>
        <xdr:sp>
          <xdr:nvSpPr>
            <xdr:cNvPr id="32" name="TextBox 32"/>
            <xdr:cNvSpPr txBox="1">
              <a:spLocks noChangeArrowheads="1"/>
            </xdr:cNvSpPr>
          </xdr:nvSpPr>
          <xdr:spPr>
            <a:xfrm>
              <a:off x="927" y="432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LR</a:t>
              </a:r>
            </a:p>
          </xdr:txBody>
        </xdr:sp>
        <xdr:sp>
          <xdr:nvSpPr>
            <xdr:cNvPr id="33" name="TextBox 33"/>
            <xdr:cNvSpPr txBox="1">
              <a:spLocks noChangeArrowheads="1"/>
            </xdr:cNvSpPr>
          </xdr:nvSpPr>
          <xdr:spPr>
            <a:xfrm>
              <a:off x="827" y="324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F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LR</a:t>
              </a:r>
            </a:p>
          </xdr:txBody>
        </xdr:sp>
        <xdr:sp>
          <xdr:nvSpPr>
            <xdr:cNvPr id="34" name="TextBox 34"/>
            <xdr:cNvSpPr txBox="1">
              <a:spLocks noChangeArrowheads="1"/>
            </xdr:cNvSpPr>
          </xdr:nvSpPr>
          <xdr:spPr>
            <a:xfrm>
              <a:off x="1146" y="160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RF</a:t>
              </a:r>
            </a:p>
          </xdr:txBody>
        </xdr:sp>
        <xdr:sp>
          <xdr:nvSpPr>
            <xdr:cNvPr id="35" name="TextBox 35"/>
            <xdr:cNvSpPr txBox="1">
              <a:spLocks noChangeArrowheads="1"/>
            </xdr:cNvSpPr>
          </xdr:nvSpPr>
          <xdr:spPr>
            <a:xfrm>
              <a:off x="1375" y="431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RR</a:t>
              </a:r>
            </a:p>
          </xdr:txBody>
        </xdr:sp>
        <xdr:sp>
          <xdr:nvSpPr>
            <xdr:cNvPr id="36" name="TextBox 36"/>
            <xdr:cNvSpPr txBox="1">
              <a:spLocks noChangeArrowheads="1"/>
            </xdr:cNvSpPr>
          </xdr:nvSpPr>
          <xdr:spPr>
            <a:xfrm>
              <a:off x="1277" y="563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F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RR</a:t>
              </a:r>
            </a:p>
          </xdr:txBody>
        </xdr:sp>
        <xdr:sp>
          <xdr:nvSpPr>
            <xdr:cNvPr id="37" name="TextBox 37"/>
            <xdr:cNvSpPr txBox="1">
              <a:spLocks noChangeArrowheads="1"/>
            </xdr:cNvSpPr>
          </xdr:nvSpPr>
          <xdr:spPr>
            <a:xfrm>
              <a:off x="1031" y="306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OA</a:t>
              </a:r>
            </a:p>
          </xdr:txBody>
        </xdr:sp>
        <xdr:sp>
          <xdr:nvSpPr>
            <xdr:cNvPr id="38" name="TextBox 38"/>
            <xdr:cNvSpPr txBox="1">
              <a:spLocks noChangeArrowheads="1"/>
            </xdr:cNvSpPr>
          </xdr:nvSpPr>
          <xdr:spPr>
            <a:xfrm>
              <a:off x="1032" y="415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OM</a:t>
              </a:r>
            </a:p>
          </xdr:txBody>
        </xdr:sp>
        <xdr:sp>
          <xdr:nvSpPr>
            <xdr:cNvPr id="39" name="TextBox 39"/>
            <xdr:cNvSpPr txBox="1">
              <a:spLocks noChangeArrowheads="1"/>
            </xdr:cNvSpPr>
          </xdr:nvSpPr>
          <xdr:spPr>
            <a:xfrm>
              <a:off x="1108" y="360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L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CY</a:t>
              </a:r>
            </a:p>
          </xdr:txBody>
        </xdr:sp>
        <xdr:sp>
          <xdr:nvSpPr>
            <xdr:cNvPr id="40" name="TextBox 40"/>
            <xdr:cNvSpPr txBox="1">
              <a:spLocks noChangeArrowheads="1"/>
            </xdr:cNvSpPr>
          </xdr:nvSpPr>
          <xdr:spPr>
            <a:xfrm>
              <a:off x="1012" y="484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T</a:t>
              </a:r>
            </a:p>
          </xdr:txBody>
        </xdr:sp>
        <xdr:sp>
          <xdr:nvSpPr>
            <xdr:cNvPr id="41" name="TextBox 41"/>
            <xdr:cNvSpPr txBox="1">
              <a:spLocks noChangeArrowheads="1"/>
            </xdr:cNvSpPr>
          </xdr:nvSpPr>
          <xdr:spPr>
            <a:xfrm>
              <a:off x="1035" y="606"/>
              <a:ext cx="33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L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TW</a:t>
              </a:r>
            </a:p>
          </xdr:txBody>
        </xdr:sp>
      </xdr:grpSp>
      <xdr:grpSp>
        <xdr:nvGrpSpPr>
          <xdr:cNvPr id="42" name="Group 48"/>
          <xdr:cNvGrpSpPr>
            <a:grpSpLocks/>
          </xdr:cNvGrpSpPr>
        </xdr:nvGrpSpPr>
        <xdr:grpSpPr>
          <a:xfrm>
            <a:off x="765" y="468"/>
            <a:ext cx="97" cy="96"/>
            <a:chOff x="613" y="550"/>
            <a:chExt cx="97" cy="96"/>
          </a:xfrm>
          <a:solidFill>
            <a:srgbClr val="FFFFFF"/>
          </a:solidFill>
        </xdr:grpSpPr>
        <xdr:sp>
          <xdr:nvSpPr>
            <xdr:cNvPr id="43" name="Line 44"/>
            <xdr:cNvSpPr>
              <a:spLocks/>
            </xdr:cNvSpPr>
          </xdr:nvSpPr>
          <xdr:spPr>
            <a:xfrm flipV="1">
              <a:off x="620" y="573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5"/>
            <xdr:cNvSpPr>
              <a:spLocks/>
            </xdr:cNvSpPr>
          </xdr:nvSpPr>
          <xdr:spPr>
            <a:xfrm>
              <a:off x="620" y="637"/>
              <a:ext cx="6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TextBox 46"/>
            <xdr:cNvSpPr txBox="1">
              <a:spLocks noChangeArrowheads="1"/>
            </xdr:cNvSpPr>
          </xdr:nvSpPr>
          <xdr:spPr>
            <a:xfrm>
              <a:off x="693" y="629"/>
              <a:ext cx="17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  <xdr:sp>
          <xdr:nvSpPr>
            <xdr:cNvPr id="46" name="TextBox 47"/>
            <xdr:cNvSpPr txBox="1">
              <a:spLocks noChangeArrowheads="1"/>
            </xdr:cNvSpPr>
          </xdr:nvSpPr>
          <xdr:spPr>
            <a:xfrm>
              <a:off x="613" y="550"/>
              <a:ext cx="17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Y</a:t>
              </a:r>
            </a:p>
          </xdr:txBody>
        </xdr:sp>
      </xdr:grpSp>
    </xdr:grpSp>
    <xdr:clientData/>
  </xdr:twoCellAnchor>
  <xdr:twoCellAnchor>
    <xdr:from>
      <xdr:col>7</xdr:col>
      <xdr:colOff>66675</xdr:colOff>
      <xdr:row>15</xdr:row>
      <xdr:rowOff>104775</xdr:rowOff>
    </xdr:from>
    <xdr:to>
      <xdr:col>9</xdr:col>
      <xdr:colOff>542925</xdr:colOff>
      <xdr:row>21</xdr:row>
      <xdr:rowOff>47625</xdr:rowOff>
    </xdr:to>
    <xdr:sp>
      <xdr:nvSpPr>
        <xdr:cNvPr id="47" name="AutoShape 56"/>
        <xdr:cNvSpPr>
          <a:spLocks/>
        </xdr:cNvSpPr>
      </xdr:nvSpPr>
      <xdr:spPr>
        <a:xfrm>
          <a:off x="5686425" y="2847975"/>
          <a:ext cx="1695450" cy="952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oneCellAnchor>
    <xdr:from>
      <xdr:col>15</xdr:col>
      <xdr:colOff>523875</xdr:colOff>
      <xdr:row>45</xdr:row>
      <xdr:rowOff>38100</xdr:rowOff>
    </xdr:from>
    <xdr:ext cx="76200" cy="200025"/>
    <xdr:sp>
      <xdr:nvSpPr>
        <xdr:cNvPr id="48" name="TextBox 58"/>
        <xdr:cNvSpPr txBox="1">
          <a:spLocks noChangeArrowheads="1"/>
        </xdr:cNvSpPr>
      </xdr:nvSpPr>
      <xdr:spPr>
        <a:xfrm>
          <a:off x="11020425" y="824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123825</xdr:colOff>
      <xdr:row>38</xdr:row>
      <xdr:rowOff>0</xdr:rowOff>
    </xdr:from>
    <xdr:to>
      <xdr:col>21</xdr:col>
      <xdr:colOff>295275</xdr:colOff>
      <xdr:row>55</xdr:row>
      <xdr:rowOff>95250</xdr:rowOff>
    </xdr:to>
    <xdr:grpSp>
      <xdr:nvGrpSpPr>
        <xdr:cNvPr id="49" name="Group 121"/>
        <xdr:cNvGrpSpPr>
          <a:grpSpLocks/>
        </xdr:cNvGrpSpPr>
      </xdr:nvGrpSpPr>
      <xdr:grpSpPr>
        <a:xfrm>
          <a:off x="8791575" y="6848475"/>
          <a:ext cx="5657850" cy="3076575"/>
          <a:chOff x="954" y="865"/>
          <a:chExt cx="594" cy="323"/>
        </a:xfrm>
        <a:solidFill>
          <a:srgbClr val="FFFFFF"/>
        </a:solidFill>
      </xdr:grpSpPr>
      <xdr:sp>
        <xdr:nvSpPr>
          <xdr:cNvPr id="50" name="Oval 51"/>
          <xdr:cNvSpPr>
            <a:spLocks/>
          </xdr:cNvSpPr>
        </xdr:nvSpPr>
        <xdr:spPr>
          <a:xfrm>
            <a:off x="954" y="926"/>
            <a:ext cx="151" cy="1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2"/>
          <xdr:cNvSpPr>
            <a:spLocks/>
          </xdr:cNvSpPr>
        </xdr:nvSpPr>
        <xdr:spPr>
          <a:xfrm>
            <a:off x="1397" y="925"/>
            <a:ext cx="151" cy="1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3"/>
          <xdr:cNvSpPr>
            <a:spLocks/>
          </xdr:cNvSpPr>
        </xdr:nvSpPr>
        <xdr:spPr>
          <a:xfrm>
            <a:off x="1007" y="965"/>
            <a:ext cx="489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 flipV="1">
            <a:off x="1252" y="887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 flipV="1">
            <a:off x="1326" y="883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57"/>
          <xdr:cNvSpPr txBox="1">
            <a:spLocks noChangeArrowheads="1"/>
          </xdr:cNvSpPr>
        </xdr:nvSpPr>
        <xdr:spPr>
          <a:xfrm>
            <a:off x="1176" y="1070"/>
            <a:ext cx="175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View in Direction of Arrow 'A'</a:t>
            </a:r>
          </a:p>
        </xdr:txBody>
      </xdr:sp>
      <xdr:sp>
        <xdr:nvSpPr>
          <xdr:cNvPr id="56" name="TextBox 105"/>
          <xdr:cNvSpPr txBox="1">
            <a:spLocks noChangeArrowheads="1"/>
          </xdr:cNvSpPr>
        </xdr:nvSpPr>
        <xdr:spPr>
          <a:xfrm>
            <a:off x="1237" y="937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OA</a:t>
            </a:r>
          </a:p>
        </xdr:txBody>
      </xdr:sp>
      <xdr:sp>
        <xdr:nvSpPr>
          <xdr:cNvPr id="57" name="Line 106"/>
          <xdr:cNvSpPr>
            <a:spLocks/>
          </xdr:cNvSpPr>
        </xdr:nvSpPr>
        <xdr:spPr>
          <a:xfrm>
            <a:off x="1252" y="901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07"/>
          <xdr:cNvSpPr>
            <a:spLocks/>
          </xdr:cNvSpPr>
        </xdr:nvSpPr>
        <xdr:spPr>
          <a:xfrm flipH="1">
            <a:off x="1001" y="891"/>
            <a:ext cx="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Box 110"/>
          <xdr:cNvSpPr txBox="1">
            <a:spLocks noChangeArrowheads="1"/>
          </xdr:cNvSpPr>
        </xdr:nvSpPr>
        <xdr:spPr>
          <a:xfrm>
            <a:off x="1162" y="865"/>
            <a:ext cx="40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Front</a:t>
            </a:r>
          </a:p>
        </xdr:txBody>
      </xdr:sp>
      <xdr:sp>
        <xdr:nvSpPr>
          <xdr:cNvPr id="60" name="TextBox 111"/>
          <xdr:cNvSpPr txBox="1">
            <a:spLocks noChangeArrowheads="1"/>
          </xdr:cNvSpPr>
        </xdr:nvSpPr>
        <xdr:spPr>
          <a:xfrm>
            <a:off x="1311" y="938"/>
            <a:ext cx="2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OM</a:t>
            </a:r>
          </a:p>
        </xdr:txBody>
      </xdr:sp>
      <xdr:sp>
        <xdr:nvSpPr>
          <xdr:cNvPr id="61" name="Line 112"/>
          <xdr:cNvSpPr>
            <a:spLocks/>
          </xdr:cNvSpPr>
        </xdr:nvSpPr>
        <xdr:spPr>
          <a:xfrm>
            <a:off x="1325" y="962"/>
            <a:ext cx="0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Box 113"/>
          <xdr:cNvSpPr txBox="1">
            <a:spLocks noChangeArrowheads="1"/>
          </xdr:cNvSpPr>
        </xdr:nvSpPr>
        <xdr:spPr>
          <a:xfrm>
            <a:off x="1331" y="1033"/>
            <a:ext cx="1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63" name="Line 114"/>
          <xdr:cNvSpPr>
            <a:spLocks/>
          </xdr:cNvSpPr>
        </xdr:nvSpPr>
        <xdr:spPr>
          <a:xfrm flipV="1">
            <a:off x="1027" y="1083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15"/>
          <xdr:cNvSpPr>
            <a:spLocks/>
          </xdr:cNvSpPr>
        </xdr:nvSpPr>
        <xdr:spPr>
          <a:xfrm flipV="1">
            <a:off x="1475" y="108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Box 116"/>
          <xdr:cNvSpPr txBox="1">
            <a:spLocks noChangeArrowheads="1"/>
          </xdr:cNvSpPr>
        </xdr:nvSpPr>
        <xdr:spPr>
          <a:xfrm>
            <a:off x="1013" y="1168"/>
            <a:ext cx="2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2N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66" name="TextBox 117"/>
          <xdr:cNvSpPr txBox="1">
            <a:spLocks noChangeArrowheads="1"/>
          </xdr:cNvSpPr>
        </xdr:nvSpPr>
        <xdr:spPr>
          <a:xfrm>
            <a:off x="1461" y="1168"/>
            <a:ext cx="2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2N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67" name="Line 118"/>
          <xdr:cNvSpPr>
            <a:spLocks/>
          </xdr:cNvSpPr>
        </xdr:nvSpPr>
        <xdr:spPr>
          <a:xfrm>
            <a:off x="1027" y="1135"/>
            <a:ext cx="4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Box 120"/>
          <xdr:cNvSpPr txBox="1">
            <a:spLocks noChangeArrowheads="1"/>
          </xdr:cNvSpPr>
        </xdr:nvSpPr>
        <xdr:spPr>
          <a:xfrm>
            <a:off x="1239" y="1124"/>
            <a:ext cx="2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WB</a:t>
            </a:r>
          </a:p>
        </xdr:txBody>
      </xdr:sp>
    </xdr:grpSp>
    <xdr:clientData/>
  </xdr:twoCellAnchor>
  <xdr:twoCellAnchor editAs="oneCell">
    <xdr:from>
      <xdr:col>8</xdr:col>
      <xdr:colOff>171450</xdr:colOff>
      <xdr:row>2</xdr:row>
      <xdr:rowOff>38100</xdr:rowOff>
    </xdr:from>
    <xdr:to>
      <xdr:col>9</xdr:col>
      <xdr:colOff>600075</xdr:colOff>
      <xdr:row>7</xdr:row>
      <xdr:rowOff>190500</xdr:rowOff>
    </xdr:to>
    <xdr:pic>
      <xdr:nvPicPr>
        <xdr:cNvPr id="69" name="Picture 130" descr="GP Gearheads: Team 1189 Forum Inde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3619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efdelphi.com/media/papers/144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oymech.co.uk/Useful_Tables/Tribology/co_of_fric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3" sqref="A3"/>
    </sheetView>
  </sheetViews>
  <sheetFormatPr defaultColWidth="9.140625" defaultRowHeight="12.75"/>
  <cols>
    <col min="2" max="2" width="29.421875" style="1" customWidth="1"/>
  </cols>
  <sheetData>
    <row r="1" ht="12.75">
      <c r="A1" t="s">
        <v>43</v>
      </c>
    </row>
    <row r="2" ht="12.75">
      <c r="A2" t="s">
        <v>0</v>
      </c>
    </row>
    <row r="3" ht="12.75">
      <c r="A3" s="30" t="s">
        <v>47</v>
      </c>
    </row>
    <row r="4" ht="12.75">
      <c r="A4" s="30"/>
    </row>
    <row r="5" spans="2:4" ht="12.75">
      <c r="B5" s="3" t="s">
        <v>8</v>
      </c>
      <c r="C5" s="4"/>
      <c r="D5" s="4"/>
    </row>
    <row r="6" spans="2:6" ht="15.75">
      <c r="B6" s="7" t="s">
        <v>1</v>
      </c>
      <c r="C6" s="18">
        <v>48</v>
      </c>
      <c r="D6" s="9" t="s">
        <v>3</v>
      </c>
      <c r="F6" t="s">
        <v>10</v>
      </c>
    </row>
    <row r="7" spans="2:6" ht="15.75">
      <c r="B7" s="10" t="s">
        <v>2</v>
      </c>
      <c r="C7" s="19">
        <v>20</v>
      </c>
      <c r="D7" s="11" t="s">
        <v>3</v>
      </c>
      <c r="F7" t="s">
        <v>11</v>
      </c>
    </row>
    <row r="8" spans="2:6" ht="31.5" customHeight="1">
      <c r="B8" s="12" t="s">
        <v>7</v>
      </c>
      <c r="C8" s="19">
        <v>8</v>
      </c>
      <c r="D8" s="11" t="s">
        <v>3</v>
      </c>
      <c r="F8" t="s">
        <v>28</v>
      </c>
    </row>
    <row r="9" spans="2:4" ht="12.75">
      <c r="B9" s="12" t="s">
        <v>33</v>
      </c>
      <c r="C9" s="19">
        <v>130</v>
      </c>
      <c r="D9" s="11" t="s">
        <v>18</v>
      </c>
    </row>
    <row r="10" spans="2:4" ht="12.75">
      <c r="B10" s="10"/>
      <c r="C10" s="6"/>
      <c r="D10" s="11"/>
    </row>
    <row r="11" spans="2:4" ht="12.75">
      <c r="B11" s="27" t="s">
        <v>17</v>
      </c>
      <c r="C11" s="28"/>
      <c r="D11" s="29"/>
    </row>
    <row r="12" spans="2:6" ht="12.75">
      <c r="B12" s="12" t="s">
        <v>24</v>
      </c>
      <c r="C12" s="19">
        <v>1</v>
      </c>
      <c r="D12" s="11"/>
      <c r="F12" s="21"/>
    </row>
    <row r="13" spans="2:4" ht="12.75">
      <c r="B13" s="12" t="s">
        <v>25</v>
      </c>
      <c r="C13" s="19">
        <v>0.5</v>
      </c>
      <c r="D13" s="11"/>
    </row>
    <row r="14" spans="2:4" ht="12.75">
      <c r="B14" s="10" t="s">
        <v>26</v>
      </c>
      <c r="C14" s="19">
        <v>1</v>
      </c>
      <c r="D14" s="11"/>
    </row>
    <row r="15" spans="2:4" ht="12.75">
      <c r="B15" s="15" t="s">
        <v>27</v>
      </c>
      <c r="C15" s="20">
        <v>0.5</v>
      </c>
      <c r="D15" s="16"/>
    </row>
    <row r="16" spans="2:5" ht="12.75">
      <c r="B16" s="1" t="s">
        <v>38</v>
      </c>
      <c r="C16">
        <f>C46</f>
        <v>-173.33333333333326</v>
      </c>
      <c r="D16" t="s">
        <v>48</v>
      </c>
      <c r="E16" t="str">
        <f>IF(C16&gt;0,"You can turn","This bot cannot turn")</f>
        <v>This bot cannot turn</v>
      </c>
    </row>
    <row r="17" spans="2:4" ht="12.75">
      <c r="B17" s="1" t="s">
        <v>46</v>
      </c>
      <c r="C17">
        <f>SUM(C12*C25,C14*C26)</f>
        <v>130</v>
      </c>
      <c r="D17" t="s">
        <v>18</v>
      </c>
    </row>
    <row r="18" ht="12.75">
      <c r="B18" s="2"/>
    </row>
    <row r="19" spans="2:5" ht="12.75">
      <c r="B19" s="5" t="s">
        <v>9</v>
      </c>
      <c r="C19" s="6"/>
      <c r="D19" s="6"/>
      <c r="E19" s="6" t="s">
        <v>42</v>
      </c>
    </row>
    <row r="20" spans="2:7" ht="15.75">
      <c r="B20" s="7" t="s">
        <v>6</v>
      </c>
      <c r="C20" s="8"/>
      <c r="D20" s="9"/>
      <c r="E20" s="8"/>
      <c r="F20" s="8"/>
      <c r="G20" s="9"/>
    </row>
    <row r="21" spans="2:7" ht="12.75">
      <c r="B21" s="10" t="s">
        <v>4</v>
      </c>
      <c r="C21" s="6">
        <f>C7/2</f>
        <v>10</v>
      </c>
      <c r="D21" s="11" t="s">
        <v>3</v>
      </c>
      <c r="E21" s="6"/>
      <c r="F21" s="6"/>
      <c r="G21" s="11"/>
    </row>
    <row r="22" spans="2:7" ht="12.75">
      <c r="B22" s="10" t="s">
        <v>5</v>
      </c>
      <c r="C22" s="6">
        <f>C6/2</f>
        <v>24</v>
      </c>
      <c r="D22" s="11" t="s">
        <v>3</v>
      </c>
      <c r="E22" s="6"/>
      <c r="F22" s="6"/>
      <c r="G22" s="11"/>
    </row>
    <row r="23" spans="2:7" ht="12.75">
      <c r="B23" s="10"/>
      <c r="C23" s="6"/>
      <c r="D23" s="11"/>
      <c r="E23" s="6"/>
      <c r="F23" s="6"/>
      <c r="G23" s="11"/>
    </row>
    <row r="24" spans="2:7" ht="12.75">
      <c r="B24" s="24" t="s">
        <v>34</v>
      </c>
      <c r="C24" s="25"/>
      <c r="D24" s="26"/>
      <c r="E24" s="6"/>
      <c r="F24" s="6"/>
      <c r="G24" s="11"/>
    </row>
    <row r="25" spans="2:7" ht="15.75">
      <c r="B25" s="10" t="s">
        <v>35</v>
      </c>
      <c r="C25" s="6">
        <f>C9-C26</f>
        <v>43.33333333333333</v>
      </c>
      <c r="D25" s="11" t="s">
        <v>18</v>
      </c>
      <c r="E25" s="6"/>
      <c r="F25" s="6"/>
      <c r="G25" s="11"/>
    </row>
    <row r="26" spans="2:7" ht="15.75">
      <c r="B26" s="10" t="s">
        <v>36</v>
      </c>
      <c r="C26" s="6">
        <f>(C9*(C22+C8))/C6</f>
        <v>86.66666666666667</v>
      </c>
      <c r="D26" s="11" t="s">
        <v>18</v>
      </c>
      <c r="E26" s="6"/>
      <c r="F26" s="6"/>
      <c r="G26" s="11"/>
    </row>
    <row r="27" spans="2:7" ht="12.75">
      <c r="B27" s="10"/>
      <c r="C27" s="6"/>
      <c r="D27" s="11"/>
      <c r="E27" s="6"/>
      <c r="F27" s="6"/>
      <c r="G27" s="11"/>
    </row>
    <row r="28" spans="2:7" ht="12.75">
      <c r="B28" s="10"/>
      <c r="C28" s="6"/>
      <c r="D28" s="11"/>
      <c r="E28" s="6"/>
      <c r="F28" s="6"/>
      <c r="G28" s="11"/>
    </row>
    <row r="29" spans="2:7" ht="12.75">
      <c r="B29" s="24" t="s">
        <v>12</v>
      </c>
      <c r="C29" s="25"/>
      <c r="D29" s="26"/>
      <c r="E29" s="6"/>
      <c r="F29" s="6"/>
      <c r="G29" s="11"/>
    </row>
    <row r="30" spans="2:7" ht="15.75">
      <c r="B30" s="12" t="s">
        <v>13</v>
      </c>
      <c r="C30" s="6">
        <f>C25*C12</f>
        <v>43.33333333333333</v>
      </c>
      <c r="D30" s="11" t="s">
        <v>18</v>
      </c>
      <c r="E30" s="13" t="str">
        <f>IF(C30&lt;$C$49,"Insufficient Forward Wheel Force",IF(C30&lt;$C$50,"Unreliable Forward Wheel Force",""))</f>
        <v>Unreliable Forward Wheel Force</v>
      </c>
      <c r="F30" s="6"/>
      <c r="G30" s="11"/>
    </row>
    <row r="31" spans="2:7" ht="15.75">
      <c r="B31" s="12" t="s">
        <v>14</v>
      </c>
      <c r="C31" s="6">
        <f>C26*C14</f>
        <v>86.66666666666667</v>
      </c>
      <c r="D31" s="11" t="s">
        <v>18</v>
      </c>
      <c r="E31" s="13">
        <f>IF(C31&lt;$C$49,"Insufficient Forward Wheel Force",IF(C31&lt;$C$50,"Unreliable Forward Wheel Force",""))</f>
      </c>
      <c r="F31" s="6"/>
      <c r="G31" s="11"/>
    </row>
    <row r="32" spans="2:7" ht="15.75">
      <c r="B32" s="12" t="s">
        <v>15</v>
      </c>
      <c r="C32" s="6">
        <f>C25*C12</f>
        <v>43.33333333333333</v>
      </c>
      <c r="D32" s="11" t="s">
        <v>18</v>
      </c>
      <c r="E32" s="13" t="str">
        <f>IF(C32&lt;$C$49,"Insufficient Forward Wheel Force",IF(C32&lt;$C$50,"Unreliable Forward Wheel Force",""))</f>
        <v>Unreliable Forward Wheel Force</v>
      </c>
      <c r="F32" s="6"/>
      <c r="G32" s="11"/>
    </row>
    <row r="33" spans="2:7" ht="15.75">
      <c r="B33" s="12" t="s">
        <v>16</v>
      </c>
      <c r="C33" s="6">
        <f>C26*C14</f>
        <v>86.66666666666667</v>
      </c>
      <c r="D33" s="11" t="s">
        <v>18</v>
      </c>
      <c r="E33" s="13">
        <f>IF(C33&lt;$C$49,"Insufficient Forward Wheel Force",IF(C33&lt;$C$50,"Unreliable Forward Wheel Force",""))</f>
      </c>
      <c r="F33" s="6"/>
      <c r="G33" s="11"/>
    </row>
    <row r="34" spans="2:7" ht="12.75">
      <c r="B34" s="12"/>
      <c r="C34" s="6"/>
      <c r="D34" s="11"/>
      <c r="E34" s="6"/>
      <c r="F34" s="6"/>
      <c r="G34" s="11"/>
    </row>
    <row r="35" spans="2:7" ht="12.75">
      <c r="B35" s="24" t="s">
        <v>37</v>
      </c>
      <c r="C35" s="25"/>
      <c r="D35" s="26"/>
      <c r="E35" s="6"/>
      <c r="F35" s="6"/>
      <c r="G35" s="11"/>
    </row>
    <row r="36" spans="2:7" ht="15.75">
      <c r="B36" s="10" t="s">
        <v>29</v>
      </c>
      <c r="C36" s="6">
        <f>C25*C13</f>
        <v>21.666666666666664</v>
      </c>
      <c r="D36" s="11"/>
      <c r="E36" s="6"/>
      <c r="F36" s="6"/>
      <c r="G36" s="11"/>
    </row>
    <row r="37" spans="2:7" ht="15.75">
      <c r="B37" s="10" t="s">
        <v>30</v>
      </c>
      <c r="C37" s="6">
        <f>C26*C15</f>
        <v>43.333333333333336</v>
      </c>
      <c r="D37" s="11"/>
      <c r="E37" s="6"/>
      <c r="F37" s="6"/>
      <c r="G37" s="11"/>
    </row>
    <row r="38" spans="2:7" ht="15.75">
      <c r="B38" s="10" t="s">
        <v>31</v>
      </c>
      <c r="C38" s="6">
        <f>C25*C13</f>
        <v>21.666666666666664</v>
      </c>
      <c r="D38" s="11"/>
      <c r="E38" s="6"/>
      <c r="F38" s="6"/>
      <c r="G38" s="11"/>
    </row>
    <row r="39" spans="2:7" ht="15.75">
      <c r="B39" s="10" t="s">
        <v>32</v>
      </c>
      <c r="C39" s="6">
        <f>C26*C15</f>
        <v>43.333333333333336</v>
      </c>
      <c r="D39" s="11"/>
      <c r="E39" s="6"/>
      <c r="F39" s="6"/>
      <c r="G39" s="11"/>
    </row>
    <row r="40" spans="2:7" ht="12.75">
      <c r="B40" s="10"/>
      <c r="C40" s="6"/>
      <c r="D40" s="11"/>
      <c r="E40" s="6"/>
      <c r="F40" s="6"/>
      <c r="G40" s="11"/>
    </row>
    <row r="41" spans="2:7" ht="15.75">
      <c r="B41" s="24" t="s">
        <v>19</v>
      </c>
      <c r="C41" s="25"/>
      <c r="D41" s="26"/>
      <c r="E41" s="6"/>
      <c r="F41" s="6"/>
      <c r="G41" s="11"/>
    </row>
    <row r="42" spans="2:7" ht="15.75">
      <c r="B42" s="10" t="s">
        <v>20</v>
      </c>
      <c r="C42" s="6">
        <f>C21*C30-C36*(C22+C8)</f>
        <v>-260</v>
      </c>
      <c r="D42" s="11" t="s">
        <v>48</v>
      </c>
      <c r="E42" s="6"/>
      <c r="F42" s="6"/>
      <c r="G42" s="11"/>
    </row>
    <row r="43" spans="2:7" ht="15.75">
      <c r="B43" s="10" t="s">
        <v>21</v>
      </c>
      <c r="C43" s="6">
        <f>C31*C21-C37*(C22-C8)</f>
        <v>173.33333333333337</v>
      </c>
      <c r="D43" s="11" t="s">
        <v>48</v>
      </c>
      <c r="E43" s="6"/>
      <c r="F43" s="6"/>
      <c r="G43" s="11"/>
    </row>
    <row r="44" spans="2:7" ht="15.75">
      <c r="B44" s="10" t="s">
        <v>22</v>
      </c>
      <c r="C44" s="6">
        <f>C32*C21-C38*(C22+C8)</f>
        <v>-260</v>
      </c>
      <c r="D44" s="11" t="s">
        <v>48</v>
      </c>
      <c r="E44" s="6"/>
      <c r="F44" s="6"/>
      <c r="G44" s="11"/>
    </row>
    <row r="45" spans="2:7" ht="15.75">
      <c r="B45" s="10" t="s">
        <v>23</v>
      </c>
      <c r="C45" s="6">
        <f>C33*C21-C39*(C22-C8)</f>
        <v>173.33333333333337</v>
      </c>
      <c r="D45" s="11" t="s">
        <v>48</v>
      </c>
      <c r="E45" s="6"/>
      <c r="F45" s="6"/>
      <c r="G45" s="11"/>
    </row>
    <row r="46" spans="2:7" ht="12.75">
      <c r="B46" s="10" t="s">
        <v>38</v>
      </c>
      <c r="C46" s="6">
        <f>SUM(C42:C45)</f>
        <v>-173.33333333333326</v>
      </c>
      <c r="D46" s="11" t="s">
        <v>48</v>
      </c>
      <c r="E46" s="14" t="str">
        <f>IF(C46&lt;0,"Insufficient Turning Moment","")</f>
        <v>Insufficient Turning Moment</v>
      </c>
      <c r="F46" s="6"/>
      <c r="G46" s="11"/>
    </row>
    <row r="47" spans="2:7" ht="12.75">
      <c r="B47" s="10"/>
      <c r="C47" s="6"/>
      <c r="D47" s="17"/>
      <c r="E47" s="6"/>
      <c r="F47" s="6"/>
      <c r="G47" s="11"/>
    </row>
    <row r="48" spans="2:7" ht="12.75">
      <c r="B48" s="24" t="s">
        <v>41</v>
      </c>
      <c r="C48" s="25"/>
      <c r="D48" s="26"/>
      <c r="E48" s="6"/>
      <c r="F48" s="6"/>
      <c r="G48" s="11"/>
    </row>
    <row r="49" spans="2:7" ht="12.75">
      <c r="B49" s="10" t="s">
        <v>39</v>
      </c>
      <c r="C49" s="6">
        <f>(C13*C9/C7)*((C6/4)-(C8*C8/C6))</f>
        <v>34.666666666666664</v>
      </c>
      <c r="D49" s="11" t="s">
        <v>18</v>
      </c>
      <c r="E49" s="6"/>
      <c r="F49" s="6"/>
      <c r="G49" s="11"/>
    </row>
    <row r="50" spans="2:7" ht="12.75">
      <c r="B50" s="10" t="s">
        <v>40</v>
      </c>
      <c r="C50" s="6">
        <f>C49*2</f>
        <v>69.33333333333333</v>
      </c>
      <c r="D50" s="11" t="s">
        <v>18</v>
      </c>
      <c r="E50" s="6"/>
      <c r="F50" s="6"/>
      <c r="G50" s="11"/>
    </row>
    <row r="51" spans="2:7" ht="12.75">
      <c r="B51" s="15"/>
      <c r="C51" s="4"/>
      <c r="D51" s="16"/>
      <c r="E51" s="4"/>
      <c r="F51" s="4"/>
      <c r="G51" s="16"/>
    </row>
  </sheetData>
  <mergeCells count="6">
    <mergeCell ref="B48:D48"/>
    <mergeCell ref="B11:D11"/>
    <mergeCell ref="B29:D29"/>
    <mergeCell ref="B41:D41"/>
    <mergeCell ref="B35:D35"/>
    <mergeCell ref="B24:D24"/>
  </mergeCells>
  <conditionalFormatting sqref="C46:C4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C30:C33">
    <cfRule type="cellIs" priority="3" dxfId="1" operator="lessThanOrEqual" stopIfTrue="1">
      <formula>$C$49</formula>
    </cfRule>
    <cfRule type="cellIs" priority="4" dxfId="0" operator="greaterThan" stopIfTrue="1">
      <formula>$C$50</formula>
    </cfRule>
    <cfRule type="cellIs" priority="5" dxfId="2" operator="greaterThan" stopIfTrue="1">
      <formula>$C$49</formula>
    </cfRule>
  </conditionalFormatting>
  <hyperlinks>
    <hyperlink ref="A3" r:id="rId1" display="http://www.chiefdelphi.com/media/papers/1443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"/>
  <sheetViews>
    <sheetView workbookViewId="0" topLeftCell="A1">
      <selection activeCell="C18" sqref="C18"/>
    </sheetView>
  </sheetViews>
  <sheetFormatPr defaultColWidth="9.140625" defaultRowHeight="12.75"/>
  <cols>
    <col min="2" max="2" width="27.57421875" style="1" bestFit="1" customWidth="1"/>
    <col min="3" max="3" width="10.8515625" style="0" bestFit="1" customWidth="1"/>
    <col min="4" max="4" width="8.28125" style="0" bestFit="1" customWidth="1"/>
    <col min="5" max="5" width="6.57421875" style="0" bestFit="1" customWidth="1"/>
    <col min="6" max="6" width="8.28125" style="0" bestFit="1" customWidth="1"/>
  </cols>
  <sheetData>
    <row r="1" spans="3:9" ht="12.75">
      <c r="C1" t="s">
        <v>52</v>
      </c>
      <c r="E1" t="s">
        <v>53</v>
      </c>
      <c r="I1" s="22" t="s">
        <v>44</v>
      </c>
    </row>
    <row r="2" spans="3:9" ht="12.75">
      <c r="C2" t="s">
        <v>50</v>
      </c>
      <c r="D2" t="s">
        <v>51</v>
      </c>
      <c r="E2" t="s">
        <v>50</v>
      </c>
      <c r="F2" t="s">
        <v>51</v>
      </c>
      <c r="I2" s="23" t="s">
        <v>45</v>
      </c>
    </row>
    <row r="3" spans="2:6" ht="12.75">
      <c r="B3" s="1" t="s">
        <v>49</v>
      </c>
      <c r="C3">
        <v>1.07</v>
      </c>
      <c r="D3">
        <v>0.9</v>
      </c>
      <c r="E3">
        <v>0.2</v>
      </c>
      <c r="F3">
        <v>0.16</v>
      </c>
    </row>
    <row r="4" spans="2:6" ht="12.75">
      <c r="B4" s="1" t="s">
        <v>54</v>
      </c>
      <c r="C4">
        <v>0.9</v>
      </c>
      <c r="D4">
        <v>0.8</v>
      </c>
      <c r="E4">
        <v>0.27</v>
      </c>
      <c r="F4">
        <v>0.2</v>
      </c>
    </row>
    <row r="5" spans="2:6" ht="12.75">
      <c r="B5" s="1" t="s">
        <v>55</v>
      </c>
      <c r="C5">
        <v>1.15</v>
      </c>
      <c r="D5">
        <v>0.9</v>
      </c>
      <c r="E5">
        <v>0.31</v>
      </c>
      <c r="F5">
        <v>0.2</v>
      </c>
    </row>
    <row r="6" spans="2:6" ht="12.75">
      <c r="B6" s="1" t="s">
        <v>56</v>
      </c>
      <c r="C6">
        <v>0.9</v>
      </c>
      <c r="D6">
        <v>0.8</v>
      </c>
      <c r="E6">
        <v>0.26</v>
      </c>
      <c r="F6">
        <v>0.2</v>
      </c>
    </row>
    <row r="7" spans="2:6" ht="12.75">
      <c r="B7" s="1" t="s">
        <v>57</v>
      </c>
      <c r="C7">
        <v>1.05</v>
      </c>
      <c r="D7">
        <v>1</v>
      </c>
      <c r="E7">
        <v>0.29</v>
      </c>
      <c r="F7">
        <v>0.2</v>
      </c>
    </row>
    <row r="8" spans="2:6" ht="12.75">
      <c r="B8" s="1" t="s">
        <v>58</v>
      </c>
      <c r="C8">
        <v>0.7</v>
      </c>
      <c r="D8">
        <v>0.6</v>
      </c>
      <c r="E8">
        <v>0.7</v>
      </c>
      <c r="F8">
        <v>0.6</v>
      </c>
    </row>
    <row r="9" spans="2:4" ht="12.75">
      <c r="B9" s="1" t="s">
        <v>61</v>
      </c>
      <c r="C9">
        <v>1.1</v>
      </c>
      <c r="D9">
        <v>1</v>
      </c>
    </row>
    <row r="10" spans="2:3" ht="12.75">
      <c r="B10" s="1" t="s">
        <v>59</v>
      </c>
      <c r="C10">
        <v>1.3</v>
      </c>
    </row>
    <row r="11" spans="2:3" ht="12.75">
      <c r="B11" s="1" t="s">
        <v>60</v>
      </c>
      <c r="C11">
        <v>1.2</v>
      </c>
    </row>
  </sheetData>
  <hyperlinks>
    <hyperlink ref="I2" r:id="rId1" display="http://www.roymech.co.uk/Useful_Tables/Tribology/co_of_frict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Kramarczyk</dc:creator>
  <cp:keywords/>
  <dc:description/>
  <cp:lastModifiedBy>Mark Kramarczyk</cp:lastModifiedBy>
  <dcterms:created xsi:type="dcterms:W3CDTF">2006-11-08T18:55:38Z</dcterms:created>
  <dcterms:modified xsi:type="dcterms:W3CDTF">2007-02-02T19:50:40Z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